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Project Docs\Location Products\GTM\MWM\Work in progress\Source version\"/>
    </mc:Choice>
  </mc:AlternateContent>
  <bookViews>
    <workbookView xWindow="0" yWindow="0" windowWidth="20490" windowHeight="7665"/>
  </bookViews>
  <sheets>
    <sheet name="Overview" sheetId="4" r:id="rId1"/>
    <sheet name="Usage" sheetId="1" r:id="rId2"/>
    <sheet name="MWM Dump" sheetId="7" state="hidden" r:id="rId3"/>
    <sheet name="CustomerMeta" sheetId="3" r:id="rId4"/>
    <sheet name="Metadata" sheetId="2" r:id="rId5"/>
    <sheet name="MasterDistributor" sheetId="5" r:id="rId6"/>
    <sheet name="Pricing Info" sheetId="8" r:id="rId7"/>
  </sheets>
  <definedNames>
    <definedName name="_xlnm._FilterDatabase" localSheetId="1" hidden="1">Usage!$A$2:$I$7</definedName>
  </definedNames>
  <calcPr calcId="152511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C14" i="4"/>
  <c r="B10" i="4"/>
  <c r="C10" i="4" s="1"/>
  <c r="B11" i="4"/>
  <c r="C11" i="4" s="1"/>
  <c r="B9" i="4"/>
  <c r="C9" i="4" s="1"/>
  <c r="B8" i="4"/>
  <c r="C8" i="4" s="1"/>
  <c r="C3" i="4" l="1"/>
  <c r="D3" i="4" s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3" i="7"/>
  <c r="D14" i="4"/>
  <c r="D17" i="4"/>
  <c r="D16" i="4"/>
  <c r="D15" i="4"/>
  <c r="C15" i="4"/>
  <c r="C16" i="4"/>
  <c r="C17" i="4"/>
  <c r="E15" i="4" l="1"/>
  <c r="E14" i="4"/>
  <c r="E17" i="4"/>
  <c r="E16" i="4"/>
</calcChain>
</file>

<file path=xl/comments1.xml><?xml version="1.0" encoding="utf-8"?>
<comments xmlns="http://schemas.openxmlformats.org/spreadsheetml/2006/main">
  <authors>
    <author>Dinesh Kherajani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Dinesh Kherajani:</t>
        </r>
        <r>
          <rPr>
            <sz val="9"/>
            <color indexed="81"/>
            <rFont val="Tahoma"/>
            <family val="2"/>
          </rPr>
          <t xml:space="preserve">
Calculated from usage sheet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Dinesh Kherajani:</t>
        </r>
        <r>
          <rPr>
            <sz val="9"/>
            <color indexed="81"/>
            <rFont val="Tahoma"/>
            <family val="2"/>
          </rPr>
          <t xml:space="preserve">
Calculated from Pricing Info sheet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Dinesh Kherajani:</t>
        </r>
        <r>
          <rPr>
            <sz val="9"/>
            <color indexed="81"/>
            <rFont val="Tahoma"/>
            <family val="2"/>
          </rPr>
          <t xml:space="preserve">
Calculated from MasterDistributor sheet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Dinesh Kherajani:</t>
        </r>
        <r>
          <rPr>
            <sz val="9"/>
            <color indexed="81"/>
            <rFont val="Tahoma"/>
            <family val="2"/>
          </rPr>
          <t xml:space="preserve">
Calculated from usage sheet</t>
        </r>
      </text>
    </comment>
  </commentList>
</comments>
</file>

<file path=xl/comments2.xml><?xml version="1.0" encoding="utf-8"?>
<comments xmlns="http://schemas.openxmlformats.org/spreadsheetml/2006/main">
  <authors>
    <author>Dinesh Kherajani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Dinesh Kherajani:</t>
        </r>
        <r>
          <rPr>
            <sz val="9"/>
            <color indexed="81"/>
            <rFont val="Tahoma"/>
            <family val="2"/>
          </rPr>
          <t xml:space="preserve">
Using lookup from Customer metadata
</t>
        </r>
      </text>
    </comment>
  </commentList>
</comments>
</file>

<file path=xl/sharedStrings.xml><?xml version="1.0" encoding="utf-8"?>
<sst xmlns="http://schemas.openxmlformats.org/spreadsheetml/2006/main" count="256" uniqueCount="120">
  <si>
    <t>Enterprise ID</t>
  </si>
  <si>
    <t>Enterprise Name</t>
  </si>
  <si>
    <t>Product</t>
  </si>
  <si>
    <t>MWM Basic - Feature phone</t>
  </si>
  <si>
    <t>MWM Basic - Smartphone</t>
  </si>
  <si>
    <t>MWM Standard - Feature phone</t>
  </si>
  <si>
    <t>MWM Standard - Smartphone</t>
  </si>
  <si>
    <t>Product Offerings</t>
  </si>
  <si>
    <t>datainfo</t>
  </si>
  <si>
    <t>Data Infotech</t>
  </si>
  <si>
    <t>Consumption till date (LU)</t>
  </si>
  <si>
    <t>Radiant</t>
  </si>
  <si>
    <t>Radiant Solutions</t>
  </si>
  <si>
    <t>Vijay</t>
  </si>
  <si>
    <t>Vijay Enterprises</t>
  </si>
  <si>
    <t>Start date</t>
  </si>
  <si>
    <t>MWM Usage Report</t>
  </si>
  <si>
    <t>Master Distributor</t>
  </si>
  <si>
    <t>Distributor</t>
  </si>
  <si>
    <t>Reseller</t>
  </si>
  <si>
    <t>MZI</t>
  </si>
  <si>
    <t>Opening balance</t>
  </si>
  <si>
    <t>Usage YTD</t>
  </si>
  <si>
    <t>Closing Balance</t>
  </si>
  <si>
    <t>Credit</t>
  </si>
  <si>
    <t>Particulars</t>
  </si>
  <si>
    <t>Date</t>
  </si>
  <si>
    <t>PO#201605001</t>
  </si>
  <si>
    <t>PO#201608211</t>
  </si>
  <si>
    <t>Credit YTD</t>
  </si>
  <si>
    <t>Customer Metadata</t>
  </si>
  <si>
    <t>Row Labels</t>
  </si>
  <si>
    <t>Grand Total</t>
  </si>
  <si>
    <t>Column Labels</t>
  </si>
  <si>
    <t>Sum of Consumption till date (LU)</t>
  </si>
  <si>
    <t>tcl</t>
  </si>
  <si>
    <t>TCL Solutions</t>
  </si>
  <si>
    <t>Active FS</t>
  </si>
  <si>
    <t>Field staff name</t>
  </si>
  <si>
    <t>end date</t>
  </si>
  <si>
    <t>Field staff type</t>
  </si>
  <si>
    <t>Abbot Hunt</t>
  </si>
  <si>
    <t>Bruce Porter</t>
  </si>
  <si>
    <t>Brady Short</t>
  </si>
  <si>
    <t>Dean Williamson</t>
  </si>
  <si>
    <t>Marah Kaufman</t>
  </si>
  <si>
    <t>Moses Hansen</t>
  </si>
  <si>
    <t>Azalia Morrison</t>
  </si>
  <si>
    <t>Frances Adkins</t>
  </si>
  <si>
    <t>Sydney Gilliam</t>
  </si>
  <si>
    <t>Donna Fry</t>
  </si>
  <si>
    <t>Wayne Berg</t>
  </si>
  <si>
    <t>Kaseem Harrison</t>
  </si>
  <si>
    <t>Vincent Mcclure</t>
  </si>
  <si>
    <t>Jared Meadows</t>
  </si>
  <si>
    <t>Castor Landry</t>
  </si>
  <si>
    <t>Elvis Mendez</t>
  </si>
  <si>
    <t>Jorden Vinson</t>
  </si>
  <si>
    <t>Velma Cline</t>
  </si>
  <si>
    <t>Hedy Poole</t>
  </si>
  <si>
    <t>Keegan Joyce</t>
  </si>
  <si>
    <t>Henry Rowe</t>
  </si>
  <si>
    <t>Rebecca Doyle</t>
  </si>
  <si>
    <t>Marshall Montgomery</t>
  </si>
  <si>
    <t>Coby Mann</t>
  </si>
  <si>
    <t>Dai Gibbs</t>
  </si>
  <si>
    <t>Aubrey Skinner</t>
  </si>
  <si>
    <t>Keegan Harvey</t>
  </si>
  <si>
    <t>Colton Kirk</t>
  </si>
  <si>
    <t>Gwendolyn Irwin</t>
  </si>
  <si>
    <t>Rajah Martinez</t>
  </si>
  <si>
    <t>Reuben Houston</t>
  </si>
  <si>
    <t>Oscar Dotson</t>
  </si>
  <si>
    <t>Ivory Lott</t>
  </si>
  <si>
    <t>Chaim Bean</t>
  </si>
  <si>
    <t>Xantha Vinson</t>
  </si>
  <si>
    <t>Nasim Warner</t>
  </si>
  <si>
    <t>Tate Burton</t>
  </si>
  <si>
    <t>Dahlia Bray</t>
  </si>
  <si>
    <t>Gavin Cannon</t>
  </si>
  <si>
    <t>Omar Ruiz</t>
  </si>
  <si>
    <t>Kevin Marsh</t>
  </si>
  <si>
    <t>Pamela Delaney</t>
  </si>
  <si>
    <t>Wynne Fuentes</t>
  </si>
  <si>
    <t>Branden Norton</t>
  </si>
  <si>
    <t>Leah Dunlap</t>
  </si>
  <si>
    <t>Ramona Reeves</t>
  </si>
  <si>
    <t>Talon Olson</t>
  </si>
  <si>
    <t>Sydney Roach</t>
  </si>
  <si>
    <t>Wendy Goodwin</t>
  </si>
  <si>
    <t>Astra Pearson</t>
  </si>
  <si>
    <t>Benjamin Pate</t>
  </si>
  <si>
    <t>Year Start</t>
  </si>
  <si>
    <t>months</t>
  </si>
  <si>
    <t>Remarks</t>
  </si>
  <si>
    <t>Usage YTD Amount</t>
  </si>
  <si>
    <t>Service</t>
  </si>
  <si>
    <t xml:space="preserve">For </t>
  </si>
  <si>
    <t>Tax @15%</t>
  </si>
  <si>
    <t>MD Landing Price</t>
  </si>
  <si>
    <t>Customer Base Price</t>
  </si>
  <si>
    <t>Service Tax @15%</t>
  </si>
  <si>
    <t>Customer</t>
  </si>
  <si>
    <t>Landing</t>
  </si>
  <si>
    <t>Price</t>
  </si>
  <si>
    <t>MD Margin</t>
  </si>
  <si>
    <t>B</t>
  </si>
  <si>
    <t>C</t>
  </si>
  <si>
    <t>D</t>
  </si>
  <si>
    <t>E</t>
  </si>
  <si>
    <t>F</t>
  </si>
  <si>
    <t>Smart Phone</t>
  </si>
  <si>
    <t>Feature Phone</t>
  </si>
  <si>
    <t>Opening Balance Amount</t>
  </si>
  <si>
    <t>Amount</t>
  </si>
  <si>
    <t>Closing Balance Amount</t>
  </si>
  <si>
    <t>Credit Amount YTD</t>
  </si>
  <si>
    <t>Transfer Price [inclusive of all taxes]</t>
  </si>
  <si>
    <t>TBD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</si>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</sst>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#,##0.00_-[$₹-44D]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8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15" fontId="0" fillId="0" borderId="0" xfId="0" applyNumberFormat="1"/>
    <xf numFmtId="15" fontId="0" fillId="4" borderId="1" xfId="0" applyNumberFormat="1" applyFill="1" applyBorder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/>
    <xf numFmtId="15" fontId="0" fillId="2" borderId="1" xfId="0" applyNumberFormat="1" applyFill="1" applyBorder="1"/>
    <xf numFmtId="0" fontId="0" fillId="3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1" fillId="0" borderId="1" xfId="1" applyFill="1" applyBorder="1" applyProtection="1"/>
    <xf numFmtId="15" fontId="0" fillId="0" borderId="1" xfId="0" applyNumberFormat="1" applyBorder="1"/>
    <xf numFmtId="2" fontId="0" fillId="0" borderId="0" xfId="0" applyNumberFormat="1"/>
    <xf numFmtId="0" fontId="0" fillId="0" borderId="2" xfId="0" applyFill="1" applyBorder="1"/>
    <xf numFmtId="0" fontId="0" fillId="0" borderId="1" xfId="0" applyFill="1" applyBorder="1"/>
    <xf numFmtId="0" fontId="0" fillId="3" borderId="5" xfId="0" applyFill="1" applyBorder="1"/>
    <xf numFmtId="0" fontId="0" fillId="5" borderId="6" xfId="0" applyFill="1" applyBorder="1"/>
    <xf numFmtId="0" fontId="0" fillId="0" borderId="7" xfId="0" applyBorder="1"/>
    <xf numFmtId="164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vertical="center" wrapText="1"/>
    </xf>
    <xf numFmtId="0" fontId="0" fillId="6" borderId="22" xfId="0" applyFill="1" applyBorder="1" applyAlignment="1">
      <alignment wrapText="1"/>
    </xf>
    <xf numFmtId="0" fontId="5" fillId="7" borderId="20" xfId="0" applyFont="1" applyFill="1" applyBorder="1" applyAlignment="1">
      <alignment vertical="center" wrapText="1"/>
    </xf>
    <xf numFmtId="0" fontId="5" fillId="7" borderId="21" xfId="0" applyFont="1" applyFill="1" applyBorder="1" applyAlignment="1">
      <alignment vertical="center" wrapText="1"/>
    </xf>
    <xf numFmtId="0" fontId="5" fillId="7" borderId="22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6" borderId="22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6" borderId="22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0" fontId="6" fillId="8" borderId="22" xfId="0" applyFont="1" applyFill="1" applyBorder="1" applyAlignment="1">
      <alignment horizontal="right" vertical="center"/>
    </xf>
    <xf numFmtId="0" fontId="0" fillId="0" borderId="16" xfId="0" applyBorder="1"/>
    <xf numFmtId="165" fontId="0" fillId="0" borderId="0" xfId="0" applyNumberFormat="1"/>
    <xf numFmtId="165" fontId="4" fillId="0" borderId="1" xfId="0" applyNumberFormat="1" applyFont="1" applyBorder="1"/>
    <xf numFmtId="0" fontId="4" fillId="10" borderId="1" xfId="0" applyFont="1" applyFill="1" applyBorder="1"/>
    <xf numFmtId="0" fontId="0" fillId="9" borderId="1" xfId="0" applyFill="1" applyBorder="1"/>
    <xf numFmtId="15" fontId="4" fillId="10" borderId="1" xfId="0" applyNumberFormat="1" applyFont="1" applyFill="1" applyBorder="1" applyAlignment="1"/>
    <xf numFmtId="165" fontId="4" fillId="0" borderId="0" xfId="0" applyNumberFormat="1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4" fillId="10" borderId="24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5" fontId="0" fillId="3" borderId="3" xfId="0" applyNumberFormat="1" applyFill="1" applyBorder="1" applyAlignment="1">
      <alignment horizontal="center"/>
    </xf>
    <xf numFmtId="15" fontId="0" fillId="3" borderId="4" xfId="0" applyNumberFormat="1" applyFill="1" applyBorder="1" applyAlignment="1">
      <alignment horizontal="center"/>
    </xf>
    <xf numFmtId="15" fontId="0" fillId="3" borderId="5" xfId="0" applyNumberFormat="1" applyFill="1" applyBorder="1" applyAlignment="1">
      <alignment horizontal="center"/>
    </xf>
    <xf numFmtId="0" fontId="5" fillId="8" borderId="17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5" fillId="6" borderId="19" xfId="0" applyFont="1" applyFill="1" applyBorder="1" applyAlignment="1">
      <alignment vertical="center" wrapText="1"/>
    </xf>
    <xf numFmtId="0" fontId="5" fillId="7" borderId="17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1657350</xdr:colOff>
      <xdr:row>7</xdr:row>
      <xdr:rowOff>1</xdr:rowOff>
    </xdr:from>
    <xdr:to>
      <xdr:col>5</xdr:col>
      <xdr:colOff>152400</xdr:colOff>
      <xdr:row>10</xdr:row>
      <xdr:rowOff>66675</xdr:rowOff>
    </xdr:to>
    <xdr:cxnSp macro="">
      <xdr:nvCxnSpPr>
        <xdr:cNvPr id="3" name="Straight Arrow Connector 2"/>
        <xdr:cNvCxnSpPr/>
      </xdr:nvCxnSpPr>
      <xdr:spPr>
        <a:xfrm flipH="1" flipV="1">
          <a:off x="8172450" y="1352551"/>
          <a:ext cx="257175" cy="6381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1133475</xdr:colOff>
      <xdr:row>10</xdr:row>
      <xdr:rowOff>66676</xdr:rowOff>
    </xdr:from>
    <xdr:to>
      <xdr:col>5</xdr:col>
      <xdr:colOff>1038225</xdr:colOff>
      <xdr:row>12</xdr:row>
      <xdr:rowOff>9526</xdr:rowOff>
    </xdr:to>
    <xdr:sp macro="" textlink="">
      <xdr:nvSpPr>
        <xdr:cNvPr id="6" name="Rectangle 5"/>
        <xdr:cNvSpPr/>
      </xdr:nvSpPr>
      <xdr:spPr>
        <a:xfrm>
          <a:off x="7648575" y="1990726"/>
          <a:ext cx="1666875" cy="32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Paste MWM data here</a:t>
          </a:r>
        </a:p>
      </xdr:txBody>
    </xdr:sp>
    <xdr:clientData/>
  </xdr:twoCellAnchor>
  <xdr:twoCellAnchor>
    <xdr:from>
      <xdr:col>6</xdr:col>
      <xdr:colOff>1200150</xdr:colOff>
      <xdr:row>7</xdr:row>
      <xdr:rowOff>57151</xdr:rowOff>
    </xdr:from>
    <xdr:to>
      <xdr:col>7</xdr:col>
      <xdr:colOff>0</xdr:colOff>
      <xdr:row>10</xdr:row>
      <xdr:rowOff>123825</xdr:rowOff>
    </xdr:to>
    <xdr:cxnSp macro="">
      <xdr:nvCxnSpPr>
        <xdr:cNvPr id="7" name="Straight Arrow Connector 6"/>
        <xdr:cNvCxnSpPr/>
      </xdr:nvCxnSpPr>
      <xdr:spPr>
        <a:xfrm flipH="1" flipV="1">
          <a:off x="10934700" y="1409701"/>
          <a:ext cx="257175" cy="6381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676275</xdr:colOff>
      <xdr:row>10</xdr:row>
      <xdr:rowOff>123826</xdr:rowOff>
    </xdr:from>
    <xdr:to>
      <xdr:col>7</xdr:col>
      <xdr:colOff>885825</xdr:colOff>
      <xdr:row>13</xdr:row>
      <xdr:rowOff>104775</xdr:rowOff>
    </xdr:to>
    <xdr:sp macro="" textlink="">
      <xdr:nvSpPr>
        <xdr:cNvPr id="8" name="Rectangle 7"/>
        <xdr:cNvSpPr/>
      </xdr:nvSpPr>
      <xdr:spPr>
        <a:xfrm>
          <a:off x="10410825" y="2047876"/>
          <a:ext cx="1666875" cy="5524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Auto-lookup from CustomerMeta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5</xdr:row>
      <xdr:rowOff>0</xdr:rowOff>
    </xdr:from>
    <xdr:to>
      <xdr:col>3</xdr:col>
      <xdr:colOff>781050</xdr:colOff>
      <xdr:row>8</xdr:row>
      <xdr:rowOff>66674</xdr:rowOff>
    </xdr:to>
    <xdr:cxnSp macro="">
      <xdr:nvCxnSpPr>
        <xdr:cNvPr id="2" name="Straight Arrow Connector 1"/>
        <xdr:cNvCxnSpPr/>
      </xdr:nvCxnSpPr>
      <xdr:spPr>
        <a:xfrm flipH="1" flipV="1">
          <a:off x="3619500" y="952500"/>
          <a:ext cx="257175" cy="6381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66674</xdr:rowOff>
    </xdr:from>
    <xdr:to>
      <xdr:col>4</xdr:col>
      <xdr:colOff>371475</xdr:colOff>
      <xdr:row>11</xdr:row>
      <xdr:rowOff>95249</xdr:rowOff>
    </xdr:to>
    <xdr:sp macro="" textlink="">
      <xdr:nvSpPr>
        <xdr:cNvPr id="3" name="Rectangle 2"/>
        <xdr:cNvSpPr/>
      </xdr:nvSpPr>
      <xdr:spPr>
        <a:xfrm>
          <a:off x="3095625" y="1590674"/>
          <a:ext cx="1666875" cy="600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Added manually during enterprise onboarding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2</xdr:row>
      <xdr:rowOff>171451</xdr:rowOff>
    </xdr:from>
    <xdr:to>
      <xdr:col>5</xdr:col>
      <xdr:colOff>104775</xdr:colOff>
      <xdr:row>11</xdr:row>
      <xdr:rowOff>85725</xdr:rowOff>
    </xdr:to>
    <xdr:cxnSp macro="">
      <xdr:nvCxnSpPr>
        <xdr:cNvPr id="2" name="Straight Arrow Connector 1"/>
        <xdr:cNvCxnSpPr/>
      </xdr:nvCxnSpPr>
      <xdr:spPr>
        <a:xfrm flipH="1" flipV="1">
          <a:off x="3048000" y="552451"/>
          <a:ext cx="1028700" cy="4857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1219200</xdr:colOff>
      <xdr:row>11</xdr:row>
      <xdr:rowOff>114299</xdr:rowOff>
    </xdr:from>
    <xdr:to>
      <xdr:col>6</xdr:col>
      <xdr:colOff>390525</xdr:colOff>
      <xdr:row>14</xdr:row>
      <xdr:rowOff>142874</xdr:rowOff>
    </xdr:to>
    <xdr:sp macro="" textlink="">
      <xdr:nvSpPr>
        <xdr:cNvPr id="3" name="Rectangle 2"/>
        <xdr:cNvSpPr/>
      </xdr:nvSpPr>
      <xdr:spPr>
        <a:xfrm>
          <a:off x="5800725" y="2209799"/>
          <a:ext cx="1666875" cy="600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Added manually for every MD transaction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achi Garaye" refreshedDate="42559.769102777776" createdVersion="6" refreshedVersion="5" minRefreshableVersion="3" recordCount="5">
  <cacheSource type="worksheet">
    <worksheetSource ref="A2:I7" sheet="Usage"/>
  </cacheSource>
  <cacheFields count="9">
    <cacheField name="Enterprise ID" numFmtId="0">
      <sharedItems containsNonDate="0" containsString="0" containsBlank="1"/>
    </cacheField>
    <cacheField name="Enterprise Name" numFmtId="0">
      <sharedItems containsNonDate="0" containsBlank="1" count="5">
        <m/>
        <s v="Radiant Solutions" u="1"/>
        <s v="Vijay Enterprises" u="1"/>
        <s v="TCL Solutions" u="1"/>
        <s v="Data Infotech" u="1"/>
      </sharedItems>
    </cacheField>
    <cacheField name="Product" numFmtId="0">
      <sharedItems containsNonDate="0" containsBlank="1" count="5">
        <m/>
        <s v="MWM Standard - Smartphone" u="1"/>
        <s v="MWM Standard - Feature phone" u="1"/>
        <s v="MWM Basic - Smartphone" u="1"/>
        <s v="MWM Basic - Feature phone" u="1"/>
      </sharedItems>
    </cacheField>
    <cacheField name="Start date" numFmtId="164">
      <sharedItems containsNonDate="0" containsString="0" containsBlank="1"/>
    </cacheField>
    <cacheField name="Consumption till date (LU)" numFmtId="0">
      <sharedItems containsNonDate="0" containsString="0" containsBlank="1"/>
    </cacheField>
    <cacheField name="Active FS" numFmtId="0">
      <sharedItems containsNonDate="0" containsString="0" containsBlank="1"/>
    </cacheField>
    <cacheField name="Master Distributor" numFmtId="0">
      <sharedItems containsNonDate="0" containsBlank="1" count="3">
        <m/>
        <s v="" u="1"/>
        <s v="MZI" u="1"/>
      </sharedItems>
    </cacheField>
    <cacheField name="Distributor" numFmtId="0">
      <sharedItems containsNonDate="0" containsBlank="1" count="5">
        <m/>
        <s v="" u="1"/>
        <s v="MZI" u="1"/>
        <s v="Reddy Infotech" u="1"/>
        <s v="MZI (Distributor)" u="1"/>
      </sharedItems>
    </cacheField>
    <cacheField name="Reseller" numFmtId="0">
      <sharedItems containsNonDate="0" containsBlank="1" count="4">
        <m/>
        <s v="" u="1"/>
        <s v="NCS" u="1"/>
        <s v="Sharma Comput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m/>
    <x v="0"/>
    <x v="0"/>
    <m/>
    <m/>
    <m/>
    <x v="0"/>
    <x v="0"/>
    <x v="0"/>
  </r>
  <r>
    <m/>
    <x v="0"/>
    <x v="0"/>
    <m/>
    <m/>
    <m/>
    <x v="0"/>
    <x v="0"/>
    <x v="0"/>
  </r>
  <r>
    <m/>
    <x v="0"/>
    <x v="0"/>
    <m/>
    <m/>
    <m/>
    <x v="0"/>
    <x v="0"/>
    <x v="0"/>
  </r>
  <r>
    <m/>
    <x v="0"/>
    <x v="0"/>
    <m/>
    <m/>
    <m/>
    <x v="0"/>
    <x v="0"/>
    <x v="0"/>
  </r>
  <r>
    <m/>
    <x v="0"/>
    <x v="0"/>
    <m/>
    <m/>
    <m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6" indent="0" outline="1" outlineData="1" multipleFieldFilters="0">
  <location ref="A20:B22" firstHeaderRow="1" firstDataRow="2" firstDataCol="1"/>
  <pivotFields count="9">
    <pivotField showAll="0"/>
    <pivotField axis="axisRow" showAll="0">
      <items count="6">
        <item m="1" x="4"/>
        <item m="1" x="1"/>
        <item m="1" x="2"/>
        <item x="0"/>
        <item m="1" x="3"/>
        <item t="default"/>
      </items>
    </pivotField>
    <pivotField axis="axisCol" showAll="0">
      <items count="6">
        <item m="1" x="4"/>
        <item m="1" x="3"/>
        <item m="1" x="1"/>
        <item x="0"/>
        <item m="1" x="2"/>
        <item t="default"/>
      </items>
    </pivotField>
    <pivotField showAll="0"/>
    <pivotField dataField="1" showAll="0"/>
    <pivotField showAll="0" defaultSubtotal="0"/>
    <pivotField axis="axisRow" showAll="0">
      <items count="4">
        <item h="1" m="1" x="1"/>
        <item m="1" x="2"/>
        <item h="1" x="0"/>
        <item t="default"/>
      </items>
    </pivotField>
    <pivotField axis="axisRow" showAll="0">
      <items count="6">
        <item m="1" x="1"/>
        <item sd="0" m="1" x="3"/>
        <item m="1" x="2"/>
        <item sd="0" m="1" x="4"/>
        <item x="0"/>
        <item t="default"/>
      </items>
    </pivotField>
    <pivotField axis="axisRow" showAll="0">
      <items count="5">
        <item m="1" x="1"/>
        <item sd="0" m="1" x="2"/>
        <item sd="0" m="1" x="3"/>
        <item x="0"/>
        <item t="default"/>
      </items>
    </pivotField>
  </pivotFields>
  <rowFields count="4">
    <field x="6"/>
    <field x="7"/>
    <field x="8"/>
    <field x="1"/>
  </rowFields>
  <rowItems count="1">
    <i t="grand">
      <x/>
    </i>
  </rowItems>
  <colFields count="1">
    <field x="2"/>
  </colFields>
  <dataFields count="1">
    <dataField name="Sum of Consumption till date (LU)" fld="4" baseField="6" baseItem="1"/>
  </dataField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E22"/>
  <sheetViews>
    <sheetView tabSelected="1" workbookViewId="0">
      <selection activeCell="D11" sqref="D11"/>
    </sheetView>
  </sheetViews>
  <sheetFormatPr defaultRowHeight="15" x14ac:dyDescent="0.25"/>
  <cols>
    <col min="1" max="1" width="31.5703125" bestFit="1" customWidth="1"/>
    <col min="2" max="2" width="16.28515625" customWidth="1"/>
    <col min="3" max="3" width="24.42578125" customWidth="1"/>
    <col min="4" max="4" width="28" customWidth="1"/>
    <col min="5" max="5" width="30.28515625" bestFit="1" customWidth="1"/>
    <col min="6" max="6" width="17.85546875" bestFit="1" customWidth="1"/>
    <col min="7" max="7" width="22.7109375" bestFit="1" customWidth="1"/>
  </cols>
  <sheetData>
    <row r="1" spans="1:5" x14ac:dyDescent="0.25">
      <c r="A1" s="59" t="s">
        <v>20</v>
      </c>
      <c r="B1" s="60"/>
      <c r="C1" s="61"/>
      <c r="D1" s="54" t="s">
        <v>119</v>
      </c>
    </row>
    <row r="2" spans="1:5" x14ac:dyDescent="0.25">
      <c r="A2" s="52" t="s">
        <v>113</v>
      </c>
      <c r="B2" s="52" t="s">
        <v>116</v>
      </c>
      <c r="C2" s="52" t="s">
        <v>95</v>
      </c>
      <c r="D2" s="52" t="s">
        <v>115</v>
      </c>
    </row>
    <row r="3" spans="1:5" x14ac:dyDescent="0.25">
      <c r="A3" s="51">
        <v>0</v>
      </c>
      <c r="B3" s="51">
        <f>SUM(MasterDistributor!E3:E1048576)</f>
        <v>0</v>
      </c>
      <c r="C3" s="51">
        <f>SUM(C8:C11)</f>
        <v>0</v>
      </c>
      <c r="D3" s="51">
        <f>B3-C3</f>
        <v>0</v>
      </c>
    </row>
    <row r="4" spans="1:5" x14ac:dyDescent="0.25">
      <c r="A4" s="55"/>
      <c r="B4" s="55"/>
      <c r="C4" s="55"/>
    </row>
    <row r="6" spans="1:5" x14ac:dyDescent="0.25">
      <c r="A6" s="62" t="s">
        <v>20</v>
      </c>
      <c r="B6" s="63"/>
      <c r="C6" s="64"/>
    </row>
    <row r="7" spans="1:5" x14ac:dyDescent="0.25">
      <c r="A7" s="53" t="s">
        <v>2</v>
      </c>
      <c r="B7" s="53" t="s">
        <v>22</v>
      </c>
      <c r="C7" s="53" t="s">
        <v>95</v>
      </c>
    </row>
    <row r="8" spans="1:5" x14ac:dyDescent="0.25">
      <c r="A8" s="7" t="s">
        <v>3</v>
      </c>
      <c r="B8" s="7">
        <f>SUMIF(Usage!$C$3:$C$1048576,Overview!A8,Usage!$E$3:$E$1048576)</f>
        <v>0</v>
      </c>
      <c r="C8" s="7">
        <f>B8*'Pricing Info'!C6</f>
        <v>0</v>
      </c>
    </row>
    <row r="9" spans="1:5" x14ac:dyDescent="0.25">
      <c r="A9" s="7" t="s">
        <v>4</v>
      </c>
      <c r="B9" s="7">
        <f>SUMIF(Usage!$C$3:$C$1048576,Overview!A9,Usage!$E$3:$E$1048576)</f>
        <v>0</v>
      </c>
      <c r="C9" s="7">
        <f>B9*'Pricing Info'!C7</f>
        <v>0</v>
      </c>
    </row>
    <row r="10" spans="1:5" x14ac:dyDescent="0.25">
      <c r="A10" s="7" t="s">
        <v>5</v>
      </c>
      <c r="B10" s="7">
        <f>SUMIF(Usage!$C$3:$C$1048576,Overview!A10,Usage!$E$3:$E$1048576)</f>
        <v>0</v>
      </c>
      <c r="C10" s="7">
        <f>B10*'Pricing Info'!C8</f>
        <v>0</v>
      </c>
    </row>
    <row r="11" spans="1:5" x14ac:dyDescent="0.25">
      <c r="A11" s="7" t="s">
        <v>6</v>
      </c>
      <c r="B11" s="7">
        <f>SUMIF(Usage!$C$3:$C$1048576,Overview!A11,Usage!$E$3:$E$1048576)</f>
        <v>0</v>
      </c>
      <c r="C11" s="7">
        <f>B11*'Pricing Info'!C9</f>
        <v>0</v>
      </c>
    </row>
    <row r="12" spans="1:5" hidden="1" x14ac:dyDescent="0.25">
      <c r="A12" s="56" t="s">
        <v>20</v>
      </c>
      <c r="B12" s="57"/>
      <c r="C12" s="57"/>
      <c r="D12" s="58"/>
      <c r="E12" s="9">
        <v>42613</v>
      </c>
    </row>
    <row r="13" spans="1:5" hidden="1" x14ac:dyDescent="0.25">
      <c r="A13" s="8" t="s">
        <v>2</v>
      </c>
      <c r="B13" s="8" t="s">
        <v>21</v>
      </c>
      <c r="C13" s="8" t="s">
        <v>29</v>
      </c>
      <c r="D13" s="8" t="s">
        <v>22</v>
      </c>
      <c r="E13" s="8" t="s">
        <v>23</v>
      </c>
    </row>
    <row r="14" spans="1:5" hidden="1" x14ac:dyDescent="0.25">
      <c r="A14" s="7" t="s">
        <v>3</v>
      </c>
      <c r="B14" s="7">
        <v>0</v>
      </c>
      <c r="C14" s="7">
        <f>SUMIF(MasterDistributor!C3:C29,Overview!A14,MasterDistributor!D3:D29)</f>
        <v>100</v>
      </c>
      <c r="D14" s="7">
        <f>SUMIF(Usage!$C$3:$C$1048576,Overview!A14,Usage!$E$3:$E$1048576)</f>
        <v>0</v>
      </c>
      <c r="E14" s="7">
        <f>B14+C14-D14</f>
        <v>100</v>
      </c>
    </row>
    <row r="15" spans="1:5" hidden="1" x14ac:dyDescent="0.25">
      <c r="A15" s="7" t="s">
        <v>4</v>
      </c>
      <c r="B15" s="7">
        <v>0</v>
      </c>
      <c r="C15" s="7">
        <f>SUMIF(MasterDistributor!C4:C30,Overview!A15,MasterDistributor!D4:D30)</f>
        <v>150</v>
      </c>
      <c r="D15" s="7">
        <f>SUMIF(Usage!$C$3:$C$1048576,Overview!A15,Usage!$E$3:$E$1048576)</f>
        <v>0</v>
      </c>
      <c r="E15" s="7">
        <f>B15+C15-D15</f>
        <v>150</v>
      </c>
    </row>
    <row r="16" spans="1:5" hidden="1" x14ac:dyDescent="0.25">
      <c r="A16" s="7" t="s">
        <v>5</v>
      </c>
      <c r="B16" s="7">
        <v>0</v>
      </c>
      <c r="C16" s="7">
        <f>SUMIF(MasterDistributor!C5:C31,Overview!A16,MasterDistributor!D5:D31)</f>
        <v>100</v>
      </c>
      <c r="D16" s="7">
        <f>SUMIF(Usage!$C$3:$C$1048576,Overview!A16,Usage!$E$3:$E$1048576)</f>
        <v>0</v>
      </c>
      <c r="E16" s="7">
        <f>B16+C16-D16</f>
        <v>100</v>
      </c>
    </row>
    <row r="17" spans="1:5" hidden="1" x14ac:dyDescent="0.25">
      <c r="A17" s="7" t="s">
        <v>6</v>
      </c>
      <c r="B17" s="7">
        <v>0</v>
      </c>
      <c r="C17" s="7">
        <f>SUMIF(MasterDistributor!C6:C32,Overview!A17,MasterDistributor!D6:D32)</f>
        <v>50</v>
      </c>
      <c r="D17" s="7">
        <f>SUMIF(Usage!$C$3:$C$1048576,Overview!A17,Usage!$E$3:$E$1048576)</f>
        <v>0</v>
      </c>
      <c r="E17" s="7">
        <f>B17+C17-D17</f>
        <v>50</v>
      </c>
    </row>
    <row r="20" spans="1:5" x14ac:dyDescent="0.25">
      <c r="A20" s="11" t="s">
        <v>34</v>
      </c>
      <c r="B20" s="11" t="s">
        <v>33</v>
      </c>
    </row>
    <row r="21" spans="1:5" x14ac:dyDescent="0.25">
      <c r="A21" s="11" t="s">
        <v>31</v>
      </c>
    </row>
    <row r="22" spans="1:5" x14ac:dyDescent="0.25">
      <c r="A22" s="12" t="s">
        <v>32</v>
      </c>
    </row>
  </sheetData>
  <mergeCells count="3">
    <mergeCell ref="A12:D12"/>
    <mergeCell ref="A1:C1"/>
    <mergeCell ref="A6:C6"/>
  </mergeCell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Metadata!$A$2:$A$15</xm:f>
          </x14:formula1>
          <xm:sqref>A8:A11 A14:A18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I7"/>
  <sheetViews>
    <sheetView workbookViewId="0">
      <selection activeCell="C5" sqref="C5"/>
    </sheetView>
  </sheetViews>
  <sheetFormatPr defaultRowHeight="15" x14ac:dyDescent="0.25"/>
  <cols>
    <col min="1" max="1" width="20.140625" customWidth="1"/>
    <col min="2" max="2" width="23.7109375" customWidth="1"/>
    <col min="3" max="3" width="27.5703125" bestFit="1" customWidth="1"/>
    <col min="4" max="4" width="26.28515625" style="2" customWidth="1"/>
    <col min="5" max="5" width="26.42578125" customWidth="1"/>
    <col min="6" max="7" width="21.85546875" customWidth="1"/>
    <col min="8" max="8" width="14.5703125" bestFit="1" customWidth="1"/>
    <col min="9" max="9" width="18" bestFit="1" customWidth="1"/>
  </cols>
  <sheetData>
    <row r="1" spans="1:9" x14ac:dyDescent="0.25">
      <c r="A1" s="65" t="s">
        <v>16</v>
      </c>
      <c r="B1" s="65"/>
      <c r="C1" s="65"/>
      <c r="D1" s="65"/>
      <c r="E1" s="65"/>
      <c r="F1" s="5">
        <v>42613</v>
      </c>
      <c r="G1" s="66" t="s">
        <v>30</v>
      </c>
      <c r="H1" s="67"/>
      <c r="I1" s="68"/>
    </row>
    <row r="2" spans="1:9" ht="15.75" thickBot="1" x14ac:dyDescent="0.3">
      <c r="A2" s="19" t="s">
        <v>0</v>
      </c>
      <c r="B2" s="19" t="s">
        <v>1</v>
      </c>
      <c r="C2" s="19" t="s">
        <v>2</v>
      </c>
      <c r="D2" s="19" t="s">
        <v>15</v>
      </c>
      <c r="E2" s="19" t="s">
        <v>10</v>
      </c>
      <c r="F2" s="19" t="s">
        <v>37</v>
      </c>
      <c r="G2" s="6" t="s">
        <v>17</v>
      </c>
      <c r="H2" s="6" t="s">
        <v>18</v>
      </c>
      <c r="I2" s="6" t="s">
        <v>19</v>
      </c>
    </row>
    <row r="3" spans="1:9" x14ac:dyDescent="0.25">
      <c r="A3" s="23"/>
      <c r="B3" s="24"/>
      <c r="C3" s="24"/>
      <c r="D3" s="25"/>
      <c r="E3" s="26"/>
      <c r="F3" s="27"/>
      <c r="G3" s="18"/>
      <c r="H3" s="10"/>
      <c r="I3" s="10"/>
    </row>
    <row r="4" spans="1:9" x14ac:dyDescent="0.25">
      <c r="A4" s="28"/>
      <c r="B4" s="20"/>
      <c r="C4" s="20"/>
      <c r="D4" s="21"/>
      <c r="E4" s="22"/>
      <c r="F4" s="29"/>
      <c r="G4" s="18"/>
      <c r="H4" s="10"/>
      <c r="I4" s="10"/>
    </row>
    <row r="5" spans="1:9" x14ac:dyDescent="0.25">
      <c r="A5" s="28"/>
      <c r="B5" s="20"/>
      <c r="C5" s="20"/>
      <c r="D5" s="21"/>
      <c r="E5" s="22"/>
      <c r="F5" s="29"/>
      <c r="G5" s="18"/>
      <c r="H5" s="10"/>
      <c r="I5" s="10"/>
    </row>
    <row r="6" spans="1:9" x14ac:dyDescent="0.25">
      <c r="A6" s="28"/>
      <c r="B6" s="20"/>
      <c r="C6" s="20"/>
      <c r="D6" s="21"/>
      <c r="E6" s="22"/>
      <c r="F6" s="29"/>
      <c r="G6" s="18"/>
      <c r="H6" s="10"/>
      <c r="I6" s="10"/>
    </row>
    <row r="7" spans="1:9" ht="15.75" thickBot="1" x14ac:dyDescent="0.3">
      <c r="A7" s="30"/>
      <c r="B7" s="31"/>
      <c r="C7" s="31"/>
      <c r="D7" s="32"/>
      <c r="E7" s="33"/>
      <c r="F7" s="34"/>
      <c r="G7" s="18"/>
      <c r="H7" s="10"/>
      <c r="I7" s="10"/>
    </row>
  </sheetData>
  <autoFilter ref="A2:I7"/>
  <mergeCells count="2">
    <mergeCell ref="A1:E1"/>
    <mergeCell ref="G1:I1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Metadata!$A$2:$A$14</xm:f>
          </x14:formula1>
          <xm:sqref>C3:C1048576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D9" sqref="D9"/>
    </sheetView>
  </sheetViews>
  <sheetFormatPr defaultRowHeight="15" x14ac:dyDescent="0.25"/>
  <cols>
    <col min="1" max="6" width="20.7109375" customWidth="1"/>
    <col min="7" max="7" width="9.5703125" bestFit="1" customWidth="1"/>
  </cols>
  <sheetData>
    <row r="1" spans="1:7" x14ac:dyDescent="0.25">
      <c r="A1" t="s">
        <v>92</v>
      </c>
      <c r="B1" s="1">
        <v>42461</v>
      </c>
      <c r="F1" s="1">
        <v>42613</v>
      </c>
    </row>
    <row r="2" spans="1:7" x14ac:dyDescent="0.25">
      <c r="A2" s="7" t="s">
        <v>0</v>
      </c>
      <c r="B2" s="7" t="s">
        <v>1</v>
      </c>
      <c r="C2" s="7" t="s">
        <v>38</v>
      </c>
      <c r="D2" s="7" t="s">
        <v>15</v>
      </c>
      <c r="E2" s="7" t="s">
        <v>39</v>
      </c>
      <c r="F2" s="7" t="s">
        <v>40</v>
      </c>
      <c r="G2" s="16" t="s">
        <v>93</v>
      </c>
    </row>
    <row r="3" spans="1:7" x14ac:dyDescent="0.25">
      <c r="A3" s="7" t="s">
        <v>8</v>
      </c>
      <c r="B3" s="7" t="s">
        <v>9</v>
      </c>
      <c r="C3" s="13" t="s">
        <v>41</v>
      </c>
      <c r="D3" s="14">
        <v>42522</v>
      </c>
      <c r="E3" s="7"/>
      <c r="F3" s="7"/>
      <c r="G3" s="15">
        <f t="shared" ref="G3:G34" si="0">IF(D3&gt;$B$1,IF(ISBLANK(E3),$F$1-D3,E3-D3),IF(ISBLANK(E3),$F$1-$B$1,E3-$B$1))/30</f>
        <v>3.0333333333333332</v>
      </c>
    </row>
    <row r="4" spans="1:7" x14ac:dyDescent="0.25">
      <c r="A4" s="7" t="s">
        <v>8</v>
      </c>
      <c r="B4" s="7" t="s">
        <v>9</v>
      </c>
      <c r="C4" s="13" t="s">
        <v>42</v>
      </c>
      <c r="D4" s="14">
        <v>42522</v>
      </c>
      <c r="E4" s="7"/>
      <c r="F4" s="7"/>
      <c r="G4" s="15">
        <f t="shared" si="0"/>
        <v>3.0333333333333332</v>
      </c>
    </row>
    <row r="5" spans="1:7" x14ac:dyDescent="0.25">
      <c r="A5" s="7" t="s">
        <v>8</v>
      </c>
      <c r="B5" s="7" t="s">
        <v>9</v>
      </c>
      <c r="C5" s="13" t="s">
        <v>43</v>
      </c>
      <c r="D5" s="14">
        <v>42522</v>
      </c>
      <c r="E5" s="7"/>
      <c r="F5" s="7"/>
      <c r="G5" s="15">
        <f t="shared" si="0"/>
        <v>3.0333333333333332</v>
      </c>
    </row>
    <row r="6" spans="1:7" x14ac:dyDescent="0.25">
      <c r="A6" s="7" t="s">
        <v>8</v>
      </c>
      <c r="B6" s="7" t="s">
        <v>9</v>
      </c>
      <c r="C6" s="13" t="s">
        <v>44</v>
      </c>
      <c r="D6" s="14">
        <v>42522</v>
      </c>
      <c r="E6" s="7"/>
      <c r="F6" s="7"/>
      <c r="G6" s="15">
        <f t="shared" si="0"/>
        <v>3.0333333333333332</v>
      </c>
    </row>
    <row r="7" spans="1:7" x14ac:dyDescent="0.25">
      <c r="A7" s="7" t="s">
        <v>8</v>
      </c>
      <c r="B7" s="7" t="s">
        <v>9</v>
      </c>
      <c r="C7" s="13" t="s">
        <v>45</v>
      </c>
      <c r="D7" s="14">
        <v>42522</v>
      </c>
      <c r="E7" s="7"/>
      <c r="F7" s="7"/>
      <c r="G7" s="15">
        <f t="shared" si="0"/>
        <v>3.0333333333333332</v>
      </c>
    </row>
    <row r="8" spans="1:7" x14ac:dyDescent="0.25">
      <c r="A8" s="7" t="s">
        <v>8</v>
      </c>
      <c r="B8" s="7" t="s">
        <v>9</v>
      </c>
      <c r="C8" s="13" t="s">
        <v>46</v>
      </c>
      <c r="D8" s="14">
        <v>42522</v>
      </c>
      <c r="E8" s="7"/>
      <c r="F8" s="7"/>
      <c r="G8" s="15">
        <f t="shared" si="0"/>
        <v>3.0333333333333332</v>
      </c>
    </row>
    <row r="9" spans="1:7" x14ac:dyDescent="0.25">
      <c r="A9" s="7" t="s">
        <v>8</v>
      </c>
      <c r="B9" s="7" t="s">
        <v>9</v>
      </c>
      <c r="C9" s="13" t="s">
        <v>47</v>
      </c>
      <c r="D9" s="14">
        <v>42522</v>
      </c>
      <c r="E9" s="7"/>
      <c r="F9" s="7"/>
      <c r="G9" s="15">
        <f t="shared" si="0"/>
        <v>3.0333333333333332</v>
      </c>
    </row>
    <row r="10" spans="1:7" x14ac:dyDescent="0.25">
      <c r="A10" s="7" t="s">
        <v>8</v>
      </c>
      <c r="B10" s="7" t="s">
        <v>9</v>
      </c>
      <c r="C10" s="13" t="s">
        <v>48</v>
      </c>
      <c r="D10" s="14">
        <v>42522</v>
      </c>
      <c r="E10" s="7"/>
      <c r="F10" s="7"/>
      <c r="G10" s="15">
        <f t="shared" si="0"/>
        <v>3.0333333333333332</v>
      </c>
    </row>
    <row r="11" spans="1:7" x14ac:dyDescent="0.25">
      <c r="A11" s="7" t="s">
        <v>8</v>
      </c>
      <c r="B11" s="7" t="s">
        <v>9</v>
      </c>
      <c r="C11" s="13" t="s">
        <v>49</v>
      </c>
      <c r="D11" s="14">
        <v>42522</v>
      </c>
      <c r="E11" s="7"/>
      <c r="F11" s="7"/>
      <c r="G11" s="15">
        <f t="shared" si="0"/>
        <v>3.0333333333333332</v>
      </c>
    </row>
    <row r="12" spans="1:7" x14ac:dyDescent="0.25">
      <c r="A12" s="7" t="s">
        <v>11</v>
      </c>
      <c r="B12" s="7" t="s">
        <v>12</v>
      </c>
      <c r="C12" s="13" t="s">
        <v>50</v>
      </c>
      <c r="D12" s="14">
        <v>42552</v>
      </c>
      <c r="E12" s="7"/>
      <c r="F12" s="7"/>
      <c r="G12" s="15">
        <f t="shared" si="0"/>
        <v>2.0333333333333332</v>
      </c>
    </row>
    <row r="13" spans="1:7" x14ac:dyDescent="0.25">
      <c r="A13" s="7" t="s">
        <v>11</v>
      </c>
      <c r="B13" s="7" t="s">
        <v>12</v>
      </c>
      <c r="C13" s="13" t="s">
        <v>51</v>
      </c>
      <c r="D13" s="14">
        <v>42552</v>
      </c>
      <c r="E13" s="7"/>
      <c r="F13" s="7"/>
      <c r="G13" s="15">
        <f t="shared" si="0"/>
        <v>2.0333333333333332</v>
      </c>
    </row>
    <row r="14" spans="1:7" x14ac:dyDescent="0.25">
      <c r="A14" s="7" t="s">
        <v>11</v>
      </c>
      <c r="B14" s="7" t="s">
        <v>12</v>
      </c>
      <c r="C14" s="13" t="s">
        <v>52</v>
      </c>
      <c r="D14" s="14">
        <v>42552</v>
      </c>
      <c r="E14" s="7"/>
      <c r="F14" s="7"/>
      <c r="G14" s="15">
        <f t="shared" si="0"/>
        <v>2.0333333333333332</v>
      </c>
    </row>
    <row r="15" spans="1:7" x14ac:dyDescent="0.25">
      <c r="A15" s="7" t="s">
        <v>11</v>
      </c>
      <c r="B15" s="7" t="s">
        <v>12</v>
      </c>
      <c r="C15" s="13" t="s">
        <v>53</v>
      </c>
      <c r="D15" s="14">
        <v>42552</v>
      </c>
      <c r="E15" s="7"/>
      <c r="F15" s="7"/>
      <c r="G15" s="15">
        <f t="shared" si="0"/>
        <v>2.0333333333333332</v>
      </c>
    </row>
    <row r="16" spans="1:7" x14ac:dyDescent="0.25">
      <c r="A16" s="7" t="s">
        <v>11</v>
      </c>
      <c r="B16" s="7" t="s">
        <v>12</v>
      </c>
      <c r="C16" s="13" t="s">
        <v>54</v>
      </c>
      <c r="D16" s="14">
        <v>42552</v>
      </c>
      <c r="E16" s="7"/>
      <c r="F16" s="7"/>
      <c r="G16" s="15">
        <f t="shared" si="0"/>
        <v>2.0333333333333332</v>
      </c>
    </row>
    <row r="17" spans="1:7" x14ac:dyDescent="0.25">
      <c r="A17" s="7" t="s">
        <v>11</v>
      </c>
      <c r="B17" s="7" t="s">
        <v>12</v>
      </c>
      <c r="C17" s="13" t="s">
        <v>55</v>
      </c>
      <c r="D17" s="14">
        <v>42552</v>
      </c>
      <c r="E17" s="7"/>
      <c r="F17" s="7"/>
      <c r="G17" s="15">
        <f t="shared" si="0"/>
        <v>2.0333333333333332</v>
      </c>
    </row>
    <row r="18" spans="1:7" x14ac:dyDescent="0.25">
      <c r="A18" s="7" t="s">
        <v>11</v>
      </c>
      <c r="B18" s="7" t="s">
        <v>12</v>
      </c>
      <c r="C18" s="13" t="s">
        <v>56</v>
      </c>
      <c r="D18" s="14">
        <v>42552</v>
      </c>
      <c r="E18" s="7"/>
      <c r="F18" s="7"/>
      <c r="G18" s="15">
        <f t="shared" si="0"/>
        <v>2.0333333333333332</v>
      </c>
    </row>
    <row r="19" spans="1:7" x14ac:dyDescent="0.25">
      <c r="A19" s="7" t="s">
        <v>11</v>
      </c>
      <c r="B19" s="7" t="s">
        <v>12</v>
      </c>
      <c r="C19" s="13" t="s">
        <v>57</v>
      </c>
      <c r="D19" s="14">
        <v>42552</v>
      </c>
      <c r="E19" s="7"/>
      <c r="F19" s="7"/>
      <c r="G19" s="15">
        <f t="shared" si="0"/>
        <v>2.0333333333333332</v>
      </c>
    </row>
    <row r="20" spans="1:7" x14ac:dyDescent="0.25">
      <c r="A20" s="7" t="s">
        <v>11</v>
      </c>
      <c r="B20" s="7" t="s">
        <v>12</v>
      </c>
      <c r="C20" s="13" t="s">
        <v>58</v>
      </c>
      <c r="D20" s="14">
        <v>42552</v>
      </c>
      <c r="E20" s="7"/>
      <c r="F20" s="7"/>
      <c r="G20" s="15">
        <f t="shared" si="0"/>
        <v>2.0333333333333332</v>
      </c>
    </row>
    <row r="21" spans="1:7" x14ac:dyDescent="0.25">
      <c r="A21" s="7" t="s">
        <v>11</v>
      </c>
      <c r="B21" s="7" t="s">
        <v>12</v>
      </c>
      <c r="C21" s="13" t="s">
        <v>59</v>
      </c>
      <c r="D21" s="14">
        <v>42552</v>
      </c>
      <c r="E21" s="7"/>
      <c r="F21" s="7"/>
      <c r="G21" s="15">
        <f t="shared" si="0"/>
        <v>2.0333333333333332</v>
      </c>
    </row>
    <row r="22" spans="1:7" x14ac:dyDescent="0.25">
      <c r="A22" s="7" t="s">
        <v>11</v>
      </c>
      <c r="B22" s="7" t="s">
        <v>12</v>
      </c>
      <c r="C22" s="13" t="s">
        <v>60</v>
      </c>
      <c r="D22" s="14">
        <v>42552</v>
      </c>
      <c r="E22" s="7"/>
      <c r="F22" s="7"/>
      <c r="G22" s="15">
        <f t="shared" si="0"/>
        <v>2.0333333333333332</v>
      </c>
    </row>
    <row r="23" spans="1:7" x14ac:dyDescent="0.25">
      <c r="A23" s="7" t="s">
        <v>11</v>
      </c>
      <c r="B23" s="7" t="s">
        <v>12</v>
      </c>
      <c r="C23" s="13" t="s">
        <v>61</v>
      </c>
      <c r="D23" s="14">
        <v>42552</v>
      </c>
      <c r="E23" s="7"/>
      <c r="F23" s="7"/>
      <c r="G23" s="15">
        <f t="shared" si="0"/>
        <v>2.0333333333333332</v>
      </c>
    </row>
    <row r="24" spans="1:7" x14ac:dyDescent="0.25">
      <c r="A24" s="7" t="s">
        <v>11</v>
      </c>
      <c r="B24" s="7" t="s">
        <v>12</v>
      </c>
      <c r="C24" s="13" t="s">
        <v>62</v>
      </c>
      <c r="D24" s="14">
        <v>42552</v>
      </c>
      <c r="E24" s="7"/>
      <c r="F24" s="7"/>
      <c r="G24" s="15">
        <f t="shared" si="0"/>
        <v>2.0333333333333332</v>
      </c>
    </row>
    <row r="25" spans="1:7" x14ac:dyDescent="0.25">
      <c r="A25" s="7" t="s">
        <v>11</v>
      </c>
      <c r="B25" s="7" t="s">
        <v>12</v>
      </c>
      <c r="C25" s="13" t="s">
        <v>63</v>
      </c>
      <c r="D25" s="14">
        <v>42552</v>
      </c>
      <c r="E25" s="7"/>
      <c r="F25" s="7"/>
      <c r="G25" s="15">
        <f t="shared" si="0"/>
        <v>2.0333333333333332</v>
      </c>
    </row>
    <row r="26" spans="1:7" x14ac:dyDescent="0.25">
      <c r="A26" s="7" t="s">
        <v>11</v>
      </c>
      <c r="B26" s="7" t="s">
        <v>12</v>
      </c>
      <c r="C26" s="13" t="s">
        <v>64</v>
      </c>
      <c r="D26" s="14">
        <v>42552</v>
      </c>
      <c r="E26" s="7"/>
      <c r="F26" s="7"/>
      <c r="G26" s="15">
        <f t="shared" si="0"/>
        <v>2.0333333333333332</v>
      </c>
    </row>
    <row r="27" spans="1:7" x14ac:dyDescent="0.25">
      <c r="A27" s="7" t="s">
        <v>11</v>
      </c>
      <c r="B27" s="7" t="s">
        <v>12</v>
      </c>
      <c r="C27" s="13" t="s">
        <v>65</v>
      </c>
      <c r="D27" s="14">
        <v>42552</v>
      </c>
      <c r="E27" s="7"/>
      <c r="F27" s="7"/>
      <c r="G27" s="15">
        <f t="shared" si="0"/>
        <v>2.0333333333333332</v>
      </c>
    </row>
    <row r="28" spans="1:7" x14ac:dyDescent="0.25">
      <c r="A28" s="7" t="s">
        <v>11</v>
      </c>
      <c r="B28" s="7" t="s">
        <v>12</v>
      </c>
      <c r="C28" s="13" t="s">
        <v>66</v>
      </c>
      <c r="D28" s="14">
        <v>42552</v>
      </c>
      <c r="E28" s="7"/>
      <c r="F28" s="7"/>
      <c r="G28" s="15">
        <f t="shared" si="0"/>
        <v>2.0333333333333332</v>
      </c>
    </row>
    <row r="29" spans="1:7" x14ac:dyDescent="0.25">
      <c r="A29" s="7" t="s">
        <v>11</v>
      </c>
      <c r="B29" s="7" t="s">
        <v>12</v>
      </c>
      <c r="C29" s="13" t="s">
        <v>67</v>
      </c>
      <c r="D29" s="14">
        <v>42552</v>
      </c>
      <c r="E29" s="7"/>
      <c r="F29" s="7"/>
      <c r="G29" s="15">
        <f t="shared" si="0"/>
        <v>2.0333333333333332</v>
      </c>
    </row>
    <row r="30" spans="1:7" x14ac:dyDescent="0.25">
      <c r="A30" s="7" t="s">
        <v>11</v>
      </c>
      <c r="B30" s="7" t="s">
        <v>12</v>
      </c>
      <c r="C30" s="13" t="s">
        <v>68</v>
      </c>
      <c r="D30" s="14">
        <v>42552</v>
      </c>
      <c r="E30" s="7"/>
      <c r="F30" s="7"/>
      <c r="G30" s="15">
        <f t="shared" si="0"/>
        <v>2.0333333333333332</v>
      </c>
    </row>
    <row r="31" spans="1:7" x14ac:dyDescent="0.25">
      <c r="A31" s="7" t="s">
        <v>11</v>
      </c>
      <c r="B31" s="7" t="s">
        <v>12</v>
      </c>
      <c r="C31" s="13" t="s">
        <v>69</v>
      </c>
      <c r="D31" s="14">
        <v>42552</v>
      </c>
      <c r="E31" s="7"/>
      <c r="F31" s="7"/>
      <c r="G31" s="15">
        <f t="shared" si="0"/>
        <v>2.0333333333333332</v>
      </c>
    </row>
    <row r="32" spans="1:7" x14ac:dyDescent="0.25">
      <c r="A32" s="7" t="s">
        <v>13</v>
      </c>
      <c r="B32" s="7" t="s">
        <v>14</v>
      </c>
      <c r="C32" s="13" t="s">
        <v>70</v>
      </c>
      <c r="D32" s="14">
        <v>42536</v>
      </c>
      <c r="E32" s="7"/>
      <c r="F32" s="7"/>
      <c r="G32" s="15">
        <f t="shared" si="0"/>
        <v>2.5666666666666669</v>
      </c>
    </row>
    <row r="33" spans="1:7" x14ac:dyDescent="0.25">
      <c r="A33" s="7" t="s">
        <v>13</v>
      </c>
      <c r="B33" s="7" t="s">
        <v>14</v>
      </c>
      <c r="C33" s="13" t="s">
        <v>71</v>
      </c>
      <c r="D33" s="14">
        <v>42536</v>
      </c>
      <c r="E33" s="7"/>
      <c r="F33" s="7"/>
      <c r="G33" s="15">
        <f t="shared" si="0"/>
        <v>2.5666666666666669</v>
      </c>
    </row>
    <row r="34" spans="1:7" x14ac:dyDescent="0.25">
      <c r="A34" s="7" t="s">
        <v>13</v>
      </c>
      <c r="B34" s="7" t="s">
        <v>14</v>
      </c>
      <c r="C34" s="13" t="s">
        <v>72</v>
      </c>
      <c r="D34" s="14">
        <v>42536</v>
      </c>
      <c r="E34" s="7"/>
      <c r="F34" s="7"/>
      <c r="G34" s="15">
        <f t="shared" si="0"/>
        <v>2.5666666666666669</v>
      </c>
    </row>
    <row r="35" spans="1:7" x14ac:dyDescent="0.25">
      <c r="A35" s="7" t="s">
        <v>13</v>
      </c>
      <c r="B35" s="7" t="s">
        <v>14</v>
      </c>
      <c r="C35" s="13" t="s">
        <v>73</v>
      </c>
      <c r="D35" s="14">
        <v>42536</v>
      </c>
      <c r="E35" s="7"/>
      <c r="F35" s="7"/>
      <c r="G35" s="15">
        <f t="shared" ref="G35:G53" si="1">IF(D35&gt;$B$1,IF(ISBLANK(E35),$F$1-D35,E35-D35),IF(ISBLANK(E35),$F$1-$B$1,E35-$B$1))/30</f>
        <v>2.5666666666666669</v>
      </c>
    </row>
    <row r="36" spans="1:7" x14ac:dyDescent="0.25">
      <c r="A36" s="7" t="s">
        <v>13</v>
      </c>
      <c r="B36" s="7" t="s">
        <v>14</v>
      </c>
      <c r="C36" s="13" t="s">
        <v>74</v>
      </c>
      <c r="D36" s="14">
        <v>42536</v>
      </c>
      <c r="E36" s="7"/>
      <c r="F36" s="7"/>
      <c r="G36" s="15">
        <f t="shared" si="1"/>
        <v>2.5666666666666669</v>
      </c>
    </row>
    <row r="37" spans="1:7" x14ac:dyDescent="0.25">
      <c r="A37" s="7" t="s">
        <v>13</v>
      </c>
      <c r="B37" s="7" t="s">
        <v>14</v>
      </c>
      <c r="C37" s="13" t="s">
        <v>75</v>
      </c>
      <c r="D37" s="14">
        <v>42536</v>
      </c>
      <c r="E37" s="7"/>
      <c r="F37" s="7"/>
      <c r="G37" s="15">
        <f t="shared" si="1"/>
        <v>2.5666666666666669</v>
      </c>
    </row>
    <row r="38" spans="1:7" x14ac:dyDescent="0.25">
      <c r="A38" s="7" t="s">
        <v>13</v>
      </c>
      <c r="B38" s="7" t="s">
        <v>14</v>
      </c>
      <c r="C38" s="13" t="s">
        <v>76</v>
      </c>
      <c r="D38" s="14">
        <v>42536</v>
      </c>
      <c r="E38" s="7"/>
      <c r="F38" s="7"/>
      <c r="G38" s="15">
        <f t="shared" si="1"/>
        <v>2.5666666666666669</v>
      </c>
    </row>
    <row r="39" spans="1:7" x14ac:dyDescent="0.25">
      <c r="A39" s="7" t="s">
        <v>35</v>
      </c>
      <c r="B39" s="7" t="s">
        <v>36</v>
      </c>
      <c r="C39" s="13" t="s">
        <v>77</v>
      </c>
      <c r="D39" s="14">
        <v>42583</v>
      </c>
      <c r="E39" s="7"/>
      <c r="F39" s="7"/>
      <c r="G39" s="15">
        <f t="shared" si="1"/>
        <v>1</v>
      </c>
    </row>
    <row r="40" spans="1:7" x14ac:dyDescent="0.25">
      <c r="A40" s="7" t="s">
        <v>35</v>
      </c>
      <c r="B40" s="7" t="s">
        <v>36</v>
      </c>
      <c r="C40" s="13" t="s">
        <v>78</v>
      </c>
      <c r="D40" s="14">
        <v>42583</v>
      </c>
      <c r="E40" s="7"/>
      <c r="F40" s="7"/>
      <c r="G40" s="15">
        <f t="shared" si="1"/>
        <v>1</v>
      </c>
    </row>
    <row r="41" spans="1:7" x14ac:dyDescent="0.25">
      <c r="A41" s="7" t="s">
        <v>35</v>
      </c>
      <c r="B41" s="7" t="s">
        <v>36</v>
      </c>
      <c r="C41" s="13" t="s">
        <v>79</v>
      </c>
      <c r="D41" s="14">
        <v>42583</v>
      </c>
      <c r="E41" s="7"/>
      <c r="F41" s="7"/>
      <c r="G41" s="15">
        <f t="shared" si="1"/>
        <v>1</v>
      </c>
    </row>
    <row r="42" spans="1:7" x14ac:dyDescent="0.25">
      <c r="A42" s="7" t="s">
        <v>35</v>
      </c>
      <c r="B42" s="7" t="s">
        <v>36</v>
      </c>
      <c r="C42" s="13" t="s">
        <v>80</v>
      </c>
      <c r="D42" s="14">
        <v>42583</v>
      </c>
      <c r="E42" s="7"/>
      <c r="F42" s="7"/>
      <c r="G42" s="15">
        <f t="shared" si="1"/>
        <v>1</v>
      </c>
    </row>
    <row r="43" spans="1:7" x14ac:dyDescent="0.25">
      <c r="A43" s="7" t="s">
        <v>35</v>
      </c>
      <c r="B43" s="7" t="s">
        <v>36</v>
      </c>
      <c r="C43" s="13" t="s">
        <v>81</v>
      </c>
      <c r="D43" s="14">
        <v>42583</v>
      </c>
      <c r="E43" s="7"/>
      <c r="F43" s="7"/>
      <c r="G43" s="15">
        <f t="shared" si="1"/>
        <v>1</v>
      </c>
    </row>
    <row r="44" spans="1:7" x14ac:dyDescent="0.25">
      <c r="A44" s="7" t="s">
        <v>35</v>
      </c>
      <c r="B44" s="7" t="s">
        <v>36</v>
      </c>
      <c r="C44" s="13" t="s">
        <v>82</v>
      </c>
      <c r="D44" s="14">
        <v>42583</v>
      </c>
      <c r="E44" s="7"/>
      <c r="F44" s="7"/>
      <c r="G44" s="15">
        <f t="shared" si="1"/>
        <v>1</v>
      </c>
    </row>
    <row r="45" spans="1:7" x14ac:dyDescent="0.25">
      <c r="A45" s="7" t="s">
        <v>35</v>
      </c>
      <c r="B45" s="7" t="s">
        <v>36</v>
      </c>
      <c r="C45" s="13" t="s">
        <v>83</v>
      </c>
      <c r="D45" s="14">
        <v>42583</v>
      </c>
      <c r="E45" s="7"/>
      <c r="F45" s="7"/>
      <c r="G45" s="15">
        <f t="shared" si="1"/>
        <v>1</v>
      </c>
    </row>
    <row r="46" spans="1:7" x14ac:dyDescent="0.25">
      <c r="A46" s="7" t="s">
        <v>35</v>
      </c>
      <c r="B46" s="7" t="s">
        <v>36</v>
      </c>
      <c r="C46" s="13" t="s">
        <v>84</v>
      </c>
      <c r="D46" s="14">
        <v>42583</v>
      </c>
      <c r="E46" s="7"/>
      <c r="F46" s="7"/>
      <c r="G46" s="15">
        <f t="shared" si="1"/>
        <v>1</v>
      </c>
    </row>
    <row r="47" spans="1:7" x14ac:dyDescent="0.25">
      <c r="A47" s="7" t="s">
        <v>35</v>
      </c>
      <c r="B47" s="7" t="s">
        <v>36</v>
      </c>
      <c r="C47" s="13" t="s">
        <v>85</v>
      </c>
      <c r="D47" s="14">
        <v>42583</v>
      </c>
      <c r="E47" s="7"/>
      <c r="F47" s="7"/>
      <c r="G47" s="15">
        <f t="shared" si="1"/>
        <v>1</v>
      </c>
    </row>
    <row r="48" spans="1:7" x14ac:dyDescent="0.25">
      <c r="A48" s="7" t="s">
        <v>35</v>
      </c>
      <c r="B48" s="7" t="s">
        <v>36</v>
      </c>
      <c r="C48" s="13" t="s">
        <v>86</v>
      </c>
      <c r="D48" s="14">
        <v>42583</v>
      </c>
      <c r="E48" s="7"/>
      <c r="F48" s="7"/>
      <c r="G48" s="15">
        <f t="shared" si="1"/>
        <v>1</v>
      </c>
    </row>
    <row r="49" spans="1:7" x14ac:dyDescent="0.25">
      <c r="A49" s="7" t="s">
        <v>8</v>
      </c>
      <c r="B49" s="7" t="s">
        <v>9</v>
      </c>
      <c r="C49" s="13" t="s">
        <v>87</v>
      </c>
      <c r="D49" s="14">
        <v>42522</v>
      </c>
      <c r="E49" s="7"/>
      <c r="F49" s="7"/>
      <c r="G49" s="15">
        <f t="shared" si="1"/>
        <v>3.0333333333333332</v>
      </c>
    </row>
    <row r="50" spans="1:7" x14ac:dyDescent="0.25">
      <c r="A50" s="7" t="s">
        <v>8</v>
      </c>
      <c r="B50" s="7" t="s">
        <v>9</v>
      </c>
      <c r="C50" s="13" t="s">
        <v>88</v>
      </c>
      <c r="D50" s="14">
        <v>42522</v>
      </c>
      <c r="E50" s="7"/>
      <c r="F50" s="7"/>
      <c r="G50" s="15">
        <f t="shared" si="1"/>
        <v>3.0333333333333332</v>
      </c>
    </row>
    <row r="51" spans="1:7" x14ac:dyDescent="0.25">
      <c r="A51" s="7" t="s">
        <v>8</v>
      </c>
      <c r="B51" s="7" t="s">
        <v>9</v>
      </c>
      <c r="C51" s="13" t="s">
        <v>89</v>
      </c>
      <c r="D51" s="14">
        <v>42522</v>
      </c>
      <c r="E51" s="7"/>
      <c r="F51" s="7"/>
      <c r="G51" s="15">
        <f t="shared" si="1"/>
        <v>3.0333333333333332</v>
      </c>
    </row>
    <row r="52" spans="1:7" x14ac:dyDescent="0.25">
      <c r="A52" s="7" t="s">
        <v>8</v>
      </c>
      <c r="B52" s="7" t="s">
        <v>9</v>
      </c>
      <c r="C52" s="13" t="s">
        <v>90</v>
      </c>
      <c r="D52" s="14">
        <v>42522</v>
      </c>
      <c r="E52" s="7"/>
      <c r="F52" s="7"/>
      <c r="G52" s="15">
        <f t="shared" si="1"/>
        <v>3.0333333333333332</v>
      </c>
    </row>
    <row r="53" spans="1:7" x14ac:dyDescent="0.25">
      <c r="A53" s="7" t="s">
        <v>8</v>
      </c>
      <c r="B53" s="7" t="s">
        <v>9</v>
      </c>
      <c r="C53" s="13" t="s">
        <v>91</v>
      </c>
      <c r="D53" s="14">
        <v>42522</v>
      </c>
      <c r="E53" s="7"/>
      <c r="F53" s="7"/>
      <c r="G53" s="15">
        <f t="shared" si="1"/>
        <v>3.0333333333333332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5"/>
  <sheetViews>
    <sheetView workbookViewId="0">
      <selection activeCell="A2" sqref="A2:F5"/>
    </sheetView>
  </sheetViews>
  <sheetFormatPr defaultRowHeight="15" x14ac:dyDescent="0.25"/>
  <cols>
    <col min="1" max="1" width="12.42578125" bestFit="1" customWidth="1"/>
    <col min="2" max="2" width="16.5703125" bestFit="1" customWidth="1"/>
    <col min="3" max="3" width="17.42578125" bestFit="1" customWidth="1"/>
    <col min="4" max="4" width="19.42578125" customWidth="1"/>
    <col min="5" max="5" width="21.140625" customWidth="1"/>
    <col min="6" max="6" width="34.140625" customWidth="1"/>
  </cols>
  <sheetData>
    <row r="1" spans="1:6" x14ac:dyDescent="0.25">
      <c r="A1" s="8" t="s">
        <v>0</v>
      </c>
      <c r="B1" s="8" t="s">
        <v>1</v>
      </c>
      <c r="C1" s="8" t="s">
        <v>17</v>
      </c>
      <c r="D1" s="8" t="s">
        <v>18</v>
      </c>
      <c r="E1" s="8" t="s">
        <v>19</v>
      </c>
      <c r="F1" s="8" t="s">
        <v>94</v>
      </c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17"/>
    </row>
    <row r="5" spans="1:6" x14ac:dyDescent="0.25">
      <c r="A5" s="7"/>
      <c r="B5" s="7"/>
      <c r="C5" s="7"/>
      <c r="D5" s="7"/>
      <c r="E5" s="7"/>
      <c r="F5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5"/>
  <sheetViews>
    <sheetView workbookViewId="0"/>
  </sheetViews>
  <sheetFormatPr defaultRowHeight="15" x14ac:dyDescent="0.25"/>
  <cols>
    <col min="1" max="1" width="29.85546875" bestFit="1" customWidth="1"/>
  </cols>
  <sheetData>
    <row r="1" spans="1:1" x14ac:dyDescent="0.25">
      <c r="A1" s="3" t="s">
        <v>7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10"/>
  <sheetViews>
    <sheetView workbookViewId="0">
      <selection activeCell="B7" sqref="B7"/>
    </sheetView>
  </sheetViews>
  <sheetFormatPr defaultRowHeight="15" x14ac:dyDescent="0.25"/>
  <cols>
    <col min="1" max="1" width="18.28515625" customWidth="1"/>
    <col min="2" max="2" width="20.5703125" customWidth="1"/>
    <col min="3" max="3" width="29.85546875" hidden="1" customWidth="1"/>
    <col min="4" max="4" width="19.140625" hidden="1" customWidth="1"/>
    <col min="5" max="5" width="20.7109375" style="50" customWidth="1"/>
  </cols>
  <sheetData>
    <row r="2" spans="1:5" x14ac:dyDescent="0.25">
      <c r="A2" s="1" t="s">
        <v>26</v>
      </c>
      <c r="B2" t="s">
        <v>25</v>
      </c>
      <c r="C2" t="s">
        <v>2</v>
      </c>
      <c r="D2" t="s">
        <v>24</v>
      </c>
      <c r="E2" s="50" t="s">
        <v>114</v>
      </c>
    </row>
    <row r="3" spans="1:5" x14ac:dyDescent="0.25">
      <c r="A3" s="4" t="s">
        <v>118</v>
      </c>
      <c r="B3" t="s">
        <v>118</v>
      </c>
      <c r="C3" t="s">
        <v>3</v>
      </c>
      <c r="D3">
        <v>100</v>
      </c>
      <c r="E3" s="50">
        <v>0</v>
      </c>
    </row>
    <row r="4" spans="1:5" hidden="1" x14ac:dyDescent="0.25">
      <c r="A4" s="4">
        <v>42505</v>
      </c>
      <c r="B4" t="s">
        <v>27</v>
      </c>
      <c r="C4" t="s">
        <v>4</v>
      </c>
      <c r="D4">
        <v>100</v>
      </c>
    </row>
    <row r="5" spans="1:5" hidden="1" x14ac:dyDescent="0.25">
      <c r="A5" s="4">
        <v>42505</v>
      </c>
      <c r="B5" t="s">
        <v>27</v>
      </c>
      <c r="C5" t="s">
        <v>6</v>
      </c>
      <c r="D5">
        <v>100</v>
      </c>
    </row>
    <row r="6" spans="1:5" hidden="1" x14ac:dyDescent="0.25">
      <c r="A6" s="4">
        <v>42505</v>
      </c>
      <c r="B6" t="s">
        <v>27</v>
      </c>
      <c r="C6" t="s">
        <v>5</v>
      </c>
      <c r="D6">
        <v>100</v>
      </c>
    </row>
    <row r="7" spans="1:5" x14ac:dyDescent="0.25">
      <c r="A7" s="4"/>
    </row>
    <row r="8" spans="1:5" hidden="1" x14ac:dyDescent="0.25">
      <c r="A8" s="4">
        <v>42613</v>
      </c>
      <c r="B8" t="s">
        <v>28</v>
      </c>
      <c r="C8" t="s">
        <v>4</v>
      </c>
      <c r="D8">
        <v>50</v>
      </c>
    </row>
    <row r="9" spans="1:5" hidden="1" x14ac:dyDescent="0.25">
      <c r="A9" s="4">
        <v>42613</v>
      </c>
      <c r="B9" t="s">
        <v>28</v>
      </c>
      <c r="C9" t="s">
        <v>6</v>
      </c>
      <c r="D9">
        <v>50</v>
      </c>
    </row>
    <row r="10" spans="1:5" hidden="1" x14ac:dyDescent="0.25">
      <c r="A10" s="4">
        <v>42613</v>
      </c>
      <c r="B10" t="s">
        <v>28</v>
      </c>
      <c r="C10" t="s">
        <v>5</v>
      </c>
      <c r="D10">
        <v>0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Metadata!$A$2:$A$15</xm:f>
          </x14:formula1>
          <xm:sqref>C3:C19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9"/>
  <sheetViews>
    <sheetView workbookViewId="0">
      <selection activeCell="C6" sqref="C6"/>
    </sheetView>
  </sheetViews>
  <sheetFormatPr defaultRowHeight="15" x14ac:dyDescent="0.25"/>
  <cols>
    <col min="1" max="1" width="29.85546875" bestFit="1" customWidth="1"/>
    <col min="2" max="2" width="14.85546875" hidden="1" customWidth="1"/>
    <col min="3" max="3" width="10.5703125" customWidth="1"/>
    <col min="4" max="9" width="0" hidden="1" customWidth="1"/>
  </cols>
  <sheetData>
    <row r="1" spans="1:9" ht="15.75" thickBot="1" x14ac:dyDescent="0.3"/>
    <row r="2" spans="1:9" ht="30" x14ac:dyDescent="0.25">
      <c r="A2" s="72" t="s">
        <v>96</v>
      </c>
      <c r="B2" s="72" t="s">
        <v>97</v>
      </c>
      <c r="C2" s="75" t="s">
        <v>117</v>
      </c>
      <c r="D2" s="35" t="s">
        <v>96</v>
      </c>
      <c r="E2" s="75" t="s">
        <v>99</v>
      </c>
      <c r="F2" s="78" t="s">
        <v>100</v>
      </c>
      <c r="G2" s="78" t="s">
        <v>101</v>
      </c>
      <c r="H2" s="38" t="s">
        <v>102</v>
      </c>
      <c r="I2" s="69" t="s">
        <v>105</v>
      </c>
    </row>
    <row r="3" spans="1:9" ht="30" x14ac:dyDescent="0.25">
      <c r="A3" s="73"/>
      <c r="B3" s="73"/>
      <c r="C3" s="76"/>
      <c r="D3" s="36" t="s">
        <v>98</v>
      </c>
      <c r="E3" s="76"/>
      <c r="F3" s="79"/>
      <c r="G3" s="79"/>
      <c r="H3" s="39" t="s">
        <v>103</v>
      </c>
      <c r="I3" s="70"/>
    </row>
    <row r="4" spans="1:9" ht="15.75" thickBot="1" x14ac:dyDescent="0.3">
      <c r="A4" s="74"/>
      <c r="B4" s="74"/>
      <c r="C4" s="77"/>
      <c r="D4" s="37"/>
      <c r="E4" s="77"/>
      <c r="F4" s="80"/>
      <c r="G4" s="80"/>
      <c r="H4" s="40" t="s">
        <v>104</v>
      </c>
      <c r="I4" s="71"/>
    </row>
    <row r="5" spans="1:9" ht="15.75" hidden="1" thickBot="1" x14ac:dyDescent="0.3">
      <c r="A5" s="41"/>
      <c r="B5" s="42"/>
      <c r="C5" s="43"/>
      <c r="D5" s="43" t="s">
        <v>106</v>
      </c>
      <c r="E5" s="43" t="s">
        <v>107</v>
      </c>
      <c r="F5" s="40" t="s">
        <v>108</v>
      </c>
      <c r="G5" s="40" t="s">
        <v>109</v>
      </c>
      <c r="H5" s="40" t="s">
        <v>110</v>
      </c>
      <c r="I5" s="44"/>
    </row>
    <row r="6" spans="1:9" ht="15.75" thickBot="1" x14ac:dyDescent="0.3">
      <c r="A6" s="49" t="s">
        <v>3</v>
      </c>
      <c r="B6" s="45" t="s">
        <v>112</v>
      </c>
      <c r="C6" s="46">
        <v>173</v>
      </c>
      <c r="D6" s="46">
        <v>29</v>
      </c>
      <c r="E6" s="46">
        <v>219</v>
      </c>
      <c r="F6" s="47">
        <v>239</v>
      </c>
      <c r="G6" s="47">
        <v>36</v>
      </c>
      <c r="H6" s="47">
        <v>275</v>
      </c>
      <c r="I6" s="48">
        <v>21</v>
      </c>
    </row>
    <row r="7" spans="1:9" ht="15.75" thickBot="1" x14ac:dyDescent="0.3">
      <c r="A7" s="49" t="s">
        <v>4</v>
      </c>
      <c r="B7" s="45" t="s">
        <v>111</v>
      </c>
      <c r="C7" s="46">
        <v>104</v>
      </c>
      <c r="D7" s="46">
        <v>14</v>
      </c>
      <c r="E7" s="46">
        <v>104</v>
      </c>
      <c r="F7" s="47">
        <v>174</v>
      </c>
      <c r="G7" s="47">
        <v>26</v>
      </c>
      <c r="H7" s="47">
        <v>200</v>
      </c>
      <c r="I7" s="48">
        <v>48</v>
      </c>
    </row>
    <row r="8" spans="1:9" ht="15.75" thickBot="1" x14ac:dyDescent="0.3">
      <c r="A8" s="49" t="s">
        <v>5</v>
      </c>
      <c r="B8" s="45" t="s">
        <v>112</v>
      </c>
      <c r="C8" s="46">
        <v>230</v>
      </c>
      <c r="D8" s="46">
        <v>51</v>
      </c>
      <c r="E8" s="46">
        <v>391</v>
      </c>
      <c r="F8" s="47">
        <v>400</v>
      </c>
      <c r="G8" s="47">
        <v>60</v>
      </c>
      <c r="H8" s="47">
        <v>460</v>
      </c>
      <c r="I8" s="48">
        <v>15</v>
      </c>
    </row>
    <row r="9" spans="1:9" ht="15.75" thickBot="1" x14ac:dyDescent="0.3">
      <c r="A9" s="49" t="s">
        <v>6</v>
      </c>
      <c r="B9" s="45" t="s">
        <v>111</v>
      </c>
      <c r="C9" s="46">
        <v>161</v>
      </c>
      <c r="D9" s="46">
        <v>21</v>
      </c>
      <c r="E9" s="46">
        <v>161</v>
      </c>
      <c r="F9" s="47">
        <v>261</v>
      </c>
      <c r="G9" s="47">
        <v>39</v>
      </c>
      <c r="H9" s="47">
        <v>300</v>
      </c>
      <c r="I9" s="48">
        <v>46</v>
      </c>
    </row>
  </sheetData>
  <mergeCells count="7">
    <mergeCell ref="I2:I4"/>
    <mergeCell ref="A2:A4"/>
    <mergeCell ref="B2:B4"/>
    <mergeCell ref="C2:C4"/>
    <mergeCell ref="E2:E4"/>
    <mergeCell ref="F2:F4"/>
    <mergeCell ref="G2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Metadata!$A$2:$A$15</xm:f>
          </x14:formula1>
          <xm:sqref>A8 A6:A7 A9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Usage</vt:lpstr>
      <vt:lpstr>MWM Dump</vt:lpstr>
      <vt:lpstr>CustomerMeta</vt:lpstr>
      <vt:lpstr>Metadata</vt:lpstr>
      <vt:lpstr>MasterDistributor</vt:lpstr>
      <vt:lpstr>Pricing Info</vt:lpstr>
    </vt:vector>
  </TitlesOfParts>
  <Company>Persistent System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Kherajani</dc:creator>
  <cp:lastModifiedBy>Prachi Garaye</cp:lastModifiedBy>
  <dcterms:created xsi:type="dcterms:W3CDTF">2016-05-02T10:18:19Z</dcterms:created>
  <dcterms:modified xsi:type="dcterms:W3CDTF">2016-07-13T06:56:14Z</dcterms:modified>
</cp:coreProperties>
</file>